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22848" windowHeight="101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L10" i="1"/>
  <c r="K7" i="1" l="1"/>
  <c r="L7" i="1" s="1"/>
  <c r="H10" i="1"/>
  <c r="D14" i="1"/>
  <c r="J10" i="1"/>
  <c r="D16" i="1" s="1"/>
  <c r="I10" i="1"/>
  <c r="D15" i="1" s="1"/>
  <c r="K2" i="1"/>
  <c r="K6" i="1"/>
  <c r="K3" i="1"/>
  <c r="K4" i="1"/>
  <c r="K8" i="1"/>
  <c r="K9" i="1"/>
  <c r="K5" i="1"/>
  <c r="D13" i="1"/>
  <c r="K10" i="1" l="1"/>
  <c r="D17" i="1" s="1"/>
  <c r="L2" i="1"/>
  <c r="L6" i="1"/>
  <c r="L3" i="1"/>
  <c r="L4" i="1"/>
  <c r="L8" i="1"/>
  <c r="L9" i="1"/>
  <c r="L5" i="1"/>
</calcChain>
</file>

<file path=xl/sharedStrings.xml><?xml version="1.0" encoding="utf-8"?>
<sst xmlns="http://schemas.openxmlformats.org/spreadsheetml/2006/main" count="66" uniqueCount="53">
  <si>
    <t>Company</t>
  </si>
  <si>
    <t>First Name</t>
  </si>
  <si>
    <t>Last Name</t>
  </si>
  <si>
    <t>Address 1</t>
  </si>
  <si>
    <t>City</t>
  </si>
  <si>
    <t>State</t>
  </si>
  <si>
    <t>Zip</t>
  </si>
  <si>
    <t>Microsoft</t>
  </si>
  <si>
    <t>Bill</t>
  </si>
  <si>
    <t>Gates</t>
  </si>
  <si>
    <t>1123 Any St</t>
  </si>
  <si>
    <t>Redmond</t>
  </si>
  <si>
    <t>WA</t>
  </si>
  <si>
    <t>Apple</t>
  </si>
  <si>
    <t>Steve</t>
  </si>
  <si>
    <t>Wolzniak</t>
  </si>
  <si>
    <t>2233 Any St</t>
  </si>
  <si>
    <t>Cupertino</t>
  </si>
  <si>
    <t>CA</t>
  </si>
  <si>
    <t>Tammara</t>
  </si>
  <si>
    <t>Sherman</t>
  </si>
  <si>
    <t>3333 Any St</t>
  </si>
  <si>
    <t>Bakersfield</t>
  </si>
  <si>
    <t>Google</t>
  </si>
  <si>
    <t>Facebook</t>
  </si>
  <si>
    <t>Mark</t>
  </si>
  <si>
    <t>Zuckerberg</t>
  </si>
  <si>
    <t>4444 Any St</t>
  </si>
  <si>
    <t xml:space="preserve">Kernville </t>
  </si>
  <si>
    <t>Sergey</t>
  </si>
  <si>
    <t>Brin</t>
  </si>
  <si>
    <t>5555 Any Street</t>
  </si>
  <si>
    <t>Mountain View</t>
  </si>
  <si>
    <t>George</t>
  </si>
  <si>
    <t>Warren</t>
  </si>
  <si>
    <t>Washington</t>
  </si>
  <si>
    <t>Harding</t>
  </si>
  <si>
    <t>Pledge Date</t>
  </si>
  <si>
    <t>Subtotals</t>
  </si>
  <si>
    <t>Top 3 Contributions</t>
  </si>
  <si>
    <t>Overall Statistics of Fund Raiser</t>
  </si>
  <si>
    <t>Total Amount Raised</t>
  </si>
  <si>
    <t>Number of Contributors</t>
  </si>
  <si>
    <t>Total Amount Received</t>
  </si>
  <si>
    <t>Total Amount Outstanding</t>
  </si>
  <si>
    <t>Pledged Amount</t>
  </si>
  <si>
    <t>Amount Received</t>
  </si>
  <si>
    <t>Outstanding Balance</t>
  </si>
  <si>
    <t>%Received</t>
  </si>
  <si>
    <t>Minimum Amout Pledged</t>
  </si>
  <si>
    <t>Maximum Amount Pledged</t>
  </si>
  <si>
    <t>Average Amount Pledged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</si>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</sst>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2" borderId="0" xfId="5" applyAlignment="1">
      <alignment horizontal="left" indent="1"/>
    </xf>
    <xf numFmtId="0" fontId="2" fillId="0" borderId="1" xfId="4" applyAlignment="1">
      <alignment horizontal="center"/>
    </xf>
    <xf numFmtId="14" fontId="0" fillId="0" borderId="0" xfId="0" applyNumberFormat="1"/>
    <xf numFmtId="43" fontId="0" fillId="0" borderId="0" xfId="1" applyFont="1"/>
    <xf numFmtId="168" fontId="1" fillId="3" borderId="0" xfId="2" applyNumberFormat="1" applyFill="1"/>
    <xf numFmtId="9" fontId="0" fillId="0" borderId="0" xfId="3" applyFont="1"/>
  </cellXfs>
  <cellStyles count="6">
    <cellStyle name="Accent1" xfId="5" builtinId="29"/>
    <cellStyle name="Comma" xfId="1" builtinId="3"/>
    <cellStyle name="Currency" xfId="2" builtinId="4"/>
    <cellStyle name="Heading 1" xfId="4" builtinId="16"/>
    <cellStyle name="Normal" xfId="0" builtinId="0"/>
    <cellStyle name="Percent" xfId="3" builtinId="5"/>
  </cellStyles>
  <dxfs count="3">
    <dxf>
      <numFmt numFmtId="164" formatCode="0.0000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L10" totalsRowShown="0">
  <tableColumns count="12">
    <tableColumn id="1" name="Company"/>
    <tableColumn id="2" name="First Name"/>
    <tableColumn id="3" name="Last Name"/>
    <tableColumn id="4" name="Address 1"/>
    <tableColumn id="5" name="City"/>
    <tableColumn id="6" name="State"/>
    <tableColumn id="7" name="Zip" dataDxfId="2"/>
    <tableColumn id="8" name="Pledge Date" dataDxfId="1"/>
    <tableColumn id="9" name="Pledged Amount" dataCellStyle="Comma"/>
    <tableColumn id="10" name="Amount Received" dataCellStyle="Comma"/>
    <tableColumn id="11" name="Outstanding Balance" dataCellStyle="Comma">
      <calculatedColumnFormula>I2-J2</calculatedColumnFormula>
    </tableColumn>
    <tableColumn id="12" name="%Received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21" sqref="G21"/>
    </sheetView>
  </sheetViews>
  <sheetFormatPr defaultRowHeight="14.4" x14ac:dyDescent="0.3"/>
  <cols>
    <col min="1" max="1" width="10.44140625" customWidth="1"/>
    <col min="2" max="2" width="11.5546875" customWidth="1"/>
    <col min="3" max="3" width="11.44140625" customWidth="1"/>
    <col min="4" max="4" width="14.6640625" bestFit="1" customWidth="1"/>
    <col min="8" max="8" width="12.44140625" customWidth="1"/>
    <col min="9" max="9" width="16" customWidth="1"/>
    <col min="10" max="10" width="17" customWidth="1"/>
    <col min="11" max="11" width="19.44140625" customWidth="1"/>
    <col min="12" max="12" width="11.554687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37</v>
      </c>
      <c r="I1" t="s">
        <v>45</v>
      </c>
      <c r="J1" t="s">
        <v>46</v>
      </c>
      <c r="K1" t="s">
        <v>47</v>
      </c>
      <c r="L1" t="s">
        <v>48</v>
      </c>
    </row>
    <row r="2" spans="1:12" x14ac:dyDescent="0.3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s="1">
        <v>99999</v>
      </c>
      <c r="H2" s="6">
        <v>40558</v>
      </c>
      <c r="I2" s="7">
        <v>14000000</v>
      </c>
      <c r="J2" s="7">
        <v>13000000</v>
      </c>
      <c r="K2" s="7">
        <f>I2-J2</f>
        <v>1000000</v>
      </c>
      <c r="L2" s="9">
        <f>K2/I2</f>
        <v>7.1428571428571425E-2</v>
      </c>
    </row>
    <row r="3" spans="1:12" x14ac:dyDescent="0.3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18</v>
      </c>
      <c r="G3" s="1">
        <v>99999</v>
      </c>
      <c r="H3" s="6">
        <v>41030</v>
      </c>
      <c r="I3" s="7">
        <v>3000000</v>
      </c>
      <c r="J3" s="7">
        <v>2000000</v>
      </c>
      <c r="K3" s="7">
        <f>I3-J3</f>
        <v>1000000</v>
      </c>
      <c r="L3" s="9">
        <f>K3/I3</f>
        <v>0.33333333333333331</v>
      </c>
    </row>
    <row r="4" spans="1:12" x14ac:dyDescent="0.3">
      <c r="A4" t="s">
        <v>23</v>
      </c>
      <c r="B4" t="s">
        <v>29</v>
      </c>
      <c r="C4" t="s">
        <v>30</v>
      </c>
      <c r="D4" t="s">
        <v>31</v>
      </c>
      <c r="E4" t="s">
        <v>32</v>
      </c>
      <c r="F4" t="s">
        <v>18</v>
      </c>
      <c r="G4" s="1">
        <v>99999</v>
      </c>
      <c r="H4" s="6">
        <v>40558</v>
      </c>
      <c r="I4" s="7">
        <v>20000000</v>
      </c>
      <c r="J4" s="7">
        <v>15000000</v>
      </c>
      <c r="K4" s="7">
        <f>I4-J4</f>
        <v>5000000</v>
      </c>
      <c r="L4" s="9">
        <f>K4/I4</f>
        <v>0.25</v>
      </c>
    </row>
    <row r="5" spans="1:12" x14ac:dyDescent="0.3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1">
        <v>99999</v>
      </c>
      <c r="H5" s="6">
        <v>41080</v>
      </c>
      <c r="I5" s="7">
        <v>15000000</v>
      </c>
      <c r="J5" s="7">
        <v>13000000</v>
      </c>
      <c r="K5" s="7">
        <f>I5-J5</f>
        <v>2000000</v>
      </c>
      <c r="L5" s="9">
        <f>K5/I5</f>
        <v>0.13333333333333333</v>
      </c>
    </row>
    <row r="6" spans="1:12" x14ac:dyDescent="0.3">
      <c r="B6" t="s">
        <v>19</v>
      </c>
      <c r="C6" t="s">
        <v>20</v>
      </c>
      <c r="D6" t="s">
        <v>21</v>
      </c>
      <c r="E6" t="s">
        <v>22</v>
      </c>
      <c r="F6" t="s">
        <v>18</v>
      </c>
      <c r="G6" s="2">
        <v>99999</v>
      </c>
      <c r="H6" s="6">
        <v>40897</v>
      </c>
      <c r="I6" s="7">
        <v>4000000</v>
      </c>
      <c r="J6" s="7">
        <v>2500000</v>
      </c>
      <c r="K6" s="7">
        <f>I6-J6</f>
        <v>1500000</v>
      </c>
      <c r="L6" s="9">
        <f>K6/I6</f>
        <v>0.375</v>
      </c>
    </row>
    <row r="7" spans="1:12" x14ac:dyDescent="0.3">
      <c r="B7" t="s">
        <v>52</v>
      </c>
      <c r="C7" t="s">
        <v>52</v>
      </c>
      <c r="D7" t="s">
        <v>27</v>
      </c>
      <c r="E7" t="s">
        <v>28</v>
      </c>
      <c r="F7" t="s">
        <v>18</v>
      </c>
      <c r="G7" s="1">
        <v>99999</v>
      </c>
      <c r="H7" s="6">
        <v>41030</v>
      </c>
      <c r="I7" s="7">
        <v>150000</v>
      </c>
      <c r="J7" s="7">
        <v>100000</v>
      </c>
      <c r="K7" s="7">
        <f>I7-J7</f>
        <v>50000</v>
      </c>
      <c r="L7" s="9">
        <f>K7/I7</f>
        <v>0.33333333333333331</v>
      </c>
    </row>
    <row r="8" spans="1:12" x14ac:dyDescent="0.3">
      <c r="B8" t="s">
        <v>33</v>
      </c>
      <c r="C8" t="s">
        <v>35</v>
      </c>
      <c r="D8" t="s">
        <v>27</v>
      </c>
      <c r="E8" t="s">
        <v>28</v>
      </c>
      <c r="F8" t="s">
        <v>18</v>
      </c>
      <c r="G8" s="1">
        <v>99999</v>
      </c>
      <c r="H8" s="6">
        <v>40897</v>
      </c>
      <c r="I8" s="7">
        <v>1000000</v>
      </c>
      <c r="J8" s="7">
        <v>1000000</v>
      </c>
      <c r="K8" s="7">
        <f>I8-J8</f>
        <v>0</v>
      </c>
      <c r="L8" s="9">
        <f>K8/I8</f>
        <v>0</v>
      </c>
    </row>
    <row r="9" spans="1:12" x14ac:dyDescent="0.3">
      <c r="B9" t="s">
        <v>34</v>
      </c>
      <c r="C9" t="s">
        <v>36</v>
      </c>
      <c r="D9" t="s">
        <v>27</v>
      </c>
      <c r="E9" t="s">
        <v>28</v>
      </c>
      <c r="F9" t="s">
        <v>18</v>
      </c>
      <c r="G9" s="1">
        <v>99999</v>
      </c>
      <c r="H9" s="6">
        <v>41030</v>
      </c>
      <c r="I9" s="7">
        <v>2000000</v>
      </c>
      <c r="J9" s="7">
        <v>1000000</v>
      </c>
      <c r="K9" s="7">
        <f>I9-J9</f>
        <v>1000000</v>
      </c>
      <c r="L9" s="9">
        <f>K9/I9</f>
        <v>0.5</v>
      </c>
    </row>
    <row r="10" spans="1:12" x14ac:dyDescent="0.3">
      <c r="G10" t="s">
        <v>38</v>
      </c>
      <c r="H10">
        <f>COUNT(H2:H9)</f>
        <v>8</v>
      </c>
      <c r="I10" s="7">
        <f>SUM(I2:I9)</f>
        <v>59150000</v>
      </c>
      <c r="J10" s="7">
        <f>SUM(J2:J9)</f>
        <v>47600000</v>
      </c>
      <c r="K10" s="7">
        <f t="shared" ref="K3:K10" si="0">I10-J10</f>
        <v>11550000</v>
      </c>
      <c r="L10" s="9">
        <f>Table1[[#This Row],[Amount Received]]/Table1[[#This Row],[Pledged Amount]]</f>
        <v>0.80473372781065089</v>
      </c>
    </row>
    <row r="12" spans="1:12" ht="20.399999999999999" thickBot="1" x14ac:dyDescent="0.45">
      <c r="A12" s="5" t="s">
        <v>40</v>
      </c>
      <c r="B12" s="5"/>
      <c r="C12" s="5"/>
      <c r="D12" s="5"/>
      <c r="E12" s="3"/>
    </row>
    <row r="13" spans="1:12" ht="15" thickTop="1" x14ac:dyDescent="0.3">
      <c r="A13" s="4" t="s">
        <v>39</v>
      </c>
      <c r="B13" s="4"/>
      <c r="C13" s="4"/>
      <c r="D13" s="8">
        <f>J2+J3+J7</f>
        <v>15100000</v>
      </c>
    </row>
    <row r="14" spans="1:12" x14ac:dyDescent="0.3">
      <c r="A14" s="4" t="s">
        <v>42</v>
      </c>
      <c r="B14" s="4"/>
      <c r="C14" s="4"/>
      <c r="D14" s="8">
        <f>COUNTA(B2:B9)</f>
        <v>8</v>
      </c>
    </row>
    <row r="15" spans="1:12" x14ac:dyDescent="0.3">
      <c r="A15" s="4" t="s">
        <v>41</v>
      </c>
      <c r="B15" s="4"/>
      <c r="C15" s="4"/>
      <c r="D15" s="8">
        <f>I10</f>
        <v>59150000</v>
      </c>
    </row>
    <row r="16" spans="1:12" x14ac:dyDescent="0.3">
      <c r="A16" s="4" t="s">
        <v>43</v>
      </c>
      <c r="B16" s="4"/>
      <c r="C16" s="4"/>
      <c r="D16" s="8">
        <f>J10</f>
        <v>47600000</v>
      </c>
    </row>
    <row r="17" spans="1:4" x14ac:dyDescent="0.3">
      <c r="A17" s="4" t="s">
        <v>44</v>
      </c>
      <c r="B17" s="4"/>
      <c r="C17" s="4"/>
      <c r="D17" s="8">
        <f>K10</f>
        <v>11550000</v>
      </c>
    </row>
    <row r="18" spans="1:4" x14ac:dyDescent="0.3">
      <c r="A18" s="4" t="s">
        <v>49</v>
      </c>
      <c r="B18" s="4"/>
      <c r="C18" s="4"/>
      <c r="D18" s="8">
        <f>MIN(I2:I9)</f>
        <v>150000</v>
      </c>
    </row>
    <row r="19" spans="1:4" x14ac:dyDescent="0.3">
      <c r="A19" s="4" t="s">
        <v>50</v>
      </c>
      <c r="B19" s="4"/>
      <c r="C19" s="4"/>
      <c r="D19" s="8">
        <f>MAX(I2:I9)</f>
        <v>20000000</v>
      </c>
    </row>
    <row r="20" spans="1:4" x14ac:dyDescent="0.3">
      <c r="A20" s="4" t="s">
        <v>51</v>
      </c>
      <c r="B20" s="4"/>
      <c r="C20" s="4"/>
      <c r="D20" s="8">
        <f>AVERAGE(I2:I9)</f>
        <v>7393750</v>
      </c>
    </row>
  </sheetData>
  <sortState ref="A2:L9">
    <sortCondition ref="A2"/>
  </sortState>
  <mergeCells count="9">
    <mergeCell ref="A17:C17"/>
    <mergeCell ref="A18:C18"/>
    <mergeCell ref="A19:C19"/>
    <mergeCell ref="A20:C20"/>
    <mergeCell ref="A13:C13"/>
    <mergeCell ref="A14:C14"/>
    <mergeCell ref="A15:C15"/>
    <mergeCell ref="A16:C16"/>
    <mergeCell ref="A12:D1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University,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Tammara Sherman</dc:creator>
  <cp:lastModifiedBy>Tammara Sherman</cp:lastModifiedBy>
  <dcterms:created xsi:type="dcterms:W3CDTF">2012-05-18T17:46:16Z</dcterms:created>
  <dcterms:modified xsi:type="dcterms:W3CDTF">2012-10-16T16:35:04Z</dcterms:modified>
</cp:coreProperties>
</file>